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9.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<sst xmlns="http://schemas.openxmlformats.org/spreadsheetml/2006/main" count="53" uniqueCount="45">
  <si>
    <t xml:space="preserve">FOR EDUCATIONAL PURPOSE ONLY – DO NOT USE THIS METHOD FOR DETAIL DESIGN – ALWAYS CONSULT A REPUTABLE SUPPLIER FOR DETAIL DESIGN</t>
  </si>
  <si>
    <t xml:space="preserve">Compressor power calculator</t>
  </si>
  <si>
    <t xml:space="preserve">Fluid characteristics</t>
  </si>
  <si>
    <t xml:space="preserve">Gas name</t>
  </si>
  <si>
    <t xml:space="preserve">-</t>
  </si>
  <si>
    <t xml:space="preserve">Air</t>
  </si>
  <si>
    <t xml:space="preserve">Input</t>
  </si>
  <si>
    <t xml:space="preserve">Gas molar mass</t>
  </si>
  <si>
    <t xml:space="preserve">g/mol</t>
  </si>
  <si>
    <t xml:space="preserve">Calculated</t>
  </si>
  <si>
    <t xml:space="preserve">Gas isentropic coefficient</t>
  </si>
  <si>
    <t xml:space="preserve">Compressor mass flow capacity</t>
  </si>
  <si>
    <t xml:space="preserve">Gas Flow rate</t>
  </si>
  <si>
    <t xml:space="preserve">m3/h</t>
  </si>
  <si>
    <t xml:space="preserve">Reference temperature</t>
  </si>
  <si>
    <t xml:space="preserve">c</t>
  </si>
  <si>
    <t xml:space="preserve">(for a gas flow in Nm3/h : 0c)</t>
  </si>
  <si>
    <t xml:space="preserve">Reference pressure</t>
  </si>
  <si>
    <t xml:space="preserve">Pa</t>
  </si>
  <si>
    <t xml:space="preserve">(for a gas flow in Nm3/h : 101325 Pa)</t>
  </si>
  <si>
    <t xml:space="preserve">Specific gravity</t>
  </si>
  <si>
    <t xml:space="preserve">kg/m3</t>
  </si>
  <si>
    <t xml:space="preserve">Air mass flowrate</t>
  </si>
  <si>
    <t xml:space="preserve">kg/h</t>
  </si>
  <si>
    <t xml:space="preserve">Compression required</t>
  </si>
  <si>
    <t xml:space="preserve">bar abs</t>
  </si>
  <si>
    <t xml:space="preserve">Mpa abs</t>
  </si>
  <si>
    <t xml:space="preserve">Psi abs</t>
  </si>
  <si>
    <t xml:space="preserve">Target discharge pressure</t>
  </si>
  <si>
    <t xml:space="preserve">bar g</t>
  </si>
  <si>
    <t xml:space="preserve">Suction pressure</t>
  </si>
  <si>
    <t xml:space="preserve">Suction temperature</t>
  </si>
  <si>
    <t xml:space="preserve">Efficiency of compressor</t>
  </si>
  <si>
    <t xml:space="preserve">Isentropic coefficient or polytropic coefficient</t>
  </si>
  <si>
    <t xml:space="preserve">Leave = to gas isentropic coefficient if reciprocating or rotary compressor
Replace by polytropic coefficient if centrifugal compressor</t>
  </si>
  <si>
    <t xml:space="preserve">Power requirement calculation</t>
  </si>
  <si>
    <t xml:space="preserve">Discharge temperature</t>
  </si>
  <si>
    <t xml:space="preserve">K</t>
  </si>
  <si>
    <t xml:space="preserve">Isentropic power</t>
  </si>
  <si>
    <t xml:space="preserve">W</t>
  </si>
  <si>
    <t xml:space="preserve">kW</t>
  </si>
  <si>
    <t xml:space="preserve">Actual power required</t>
  </si>
  <si>
    <t xml:space="preserve">If you spot a mistake or wish to suggest an improvement, please contact powder.process@protonmail.com</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</si>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</sst>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3">
    <numFmt numFmtId="164" formatCode="General"/>
    <numFmt numFmtId="165" formatCode="0.000"/>
    <numFmt numFmtId="166" formatCode="0.0"/>
  </numFmts>
  <fonts count="12">
    <font>
      <sz val="10"/>
      <name val="Arial"/>
      <family val="2"/>
      <charset val="1"/>
    </font>
    <font>
      <sz val="10"/>
      <name val="Arial"/>
      <family val="0"/>
      <charset val="134"/>
    </font>
    <font>
      <sz val="10"/>
      <name val="Arial"/>
      <family val="0"/>
      <charset val="134"/>
    </font>
    <font>
      <sz val="10"/>
      <name val="Arial"/>
      <family val="0"/>
      <charset val="134"/>
    </font>
    <font>
      <b val="true"/>
      <sz val="14"/>
      <name val="Arial"/>
      <family val="2"/>
      <charset val="1"/>
    </font>
    <font>
      <b val="true"/>
      <sz val="10"/>
      <name val="Arial"/>
      <family val="2"/>
      <charset val="1"/>
    </font>
    <font>
      <b val="true"/>
      <sz val="10"/>
      <color rgb="FF21409A"/>
      <name val="Arial"/>
      <family val="2"/>
      <charset val="1"/>
    </font>
    <font>
      <b val="true"/>
      <sz val="10"/>
      <color rgb="FFED1C24"/>
      <name val="Arial"/>
      <family val="2"/>
      <charset val="1"/>
    </font>
    <font>
      <i val="true"/>
      <sz val="10"/>
      <name val="Arial"/>
      <family val="2"/>
      <charset val="1"/>
    </font>
    <font>
      <sz val="10"/>
      <color rgb="FF0000FF"/>
      <name val="Arial"/>
      <family val="2"/>
      <charset val="1"/>
    </font>
    <font>
      <sz val="10"/>
      <name val="Times New Roman"/>
      <family val="1"/>
      <charset val="1"/>
    </font>
    <font>
      <i val="true"/>
      <sz val="7"/>
      <name val="Times New Roman"/>
      <family val="1"/>
      <charset val="1"/>
    </font>
  </fonts>
  <fills count="5">
    <fill>
      <patternFill patternType="none"/>
    </fill>
    <fill>
      <patternFill patternType="gray125"/>
    </fill>
    <fill>
      <patternFill patternType="solid">
        <fgColor rgb="FFF10D0C"/>
        <bgColor rgb="FFED1C24"/>
      </patternFill>
    </fill>
    <fill>
      <patternFill patternType="solid">
        <fgColor rgb="FFC2E0AE"/>
        <bgColor rgb="FFCCFFCC"/>
      </patternFill>
    </fill>
    <fill>
      <patternFill patternType="solid">
        <fgColor rgb="FFFCD3C1"/>
        <bgColor rgb="FFCCCCFF"/>
      </patternFill>
    </fill>
  </fills>
  <borders count="14">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medium"/>
      <right style="hair"/>
      <top style="medium"/>
      <bottom style="hair"/>
      <diagonal/>
    </border>
    <border diagonalUp="false" diagonalDown="false">
      <left style="hair"/>
      <right style="hair"/>
      <top style="medium"/>
      <bottom style="hair"/>
      <diagonal/>
    </border>
    <border diagonalUp="false" diagonalDown="false">
      <left style="hair"/>
      <right style="medium"/>
      <top style="medium"/>
      <bottom style="hair"/>
      <diagonal/>
    </border>
    <border diagonalUp="false" diagonalDown="false">
      <left style="medium"/>
      <right style="hair"/>
      <top style="hair"/>
      <bottom style="medium"/>
      <diagonal/>
    </border>
    <border diagonalUp="false" diagonalDown="false">
      <left style="hair"/>
      <right style="hair"/>
      <top style="hair"/>
      <bottom style="medium"/>
      <diagonal/>
    </border>
    <border diagonalUp="false" diagonalDown="false">
      <left style="hair"/>
      <right style="medium"/>
      <top style="hair"/>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6" fillId="3" borderId="1" xfId="0" applyFont="true" applyBorder="true" applyAlignment="true" applyProtection="true">
      <alignment horizontal="center" vertical="bottom" textRotation="0" wrapText="false" indent="0" shrinkToFit="false"/>
      <protection locked="false" hidden="false"/>
    </xf>
    <xf numFmtId="164" fontId="6" fillId="3" borderId="1" xfId="0" applyFont="true" applyBorder="true" applyAlignment="false" applyProtection="false">
      <alignment horizontal="general" vertical="bottom" textRotation="0" wrapText="false" indent="0" shrinkToFit="false"/>
      <protection locked="true" hidden="false"/>
    </xf>
    <xf numFmtId="165" fontId="7" fillId="4" borderId="1" xfId="0" applyFont="true" applyBorder="true" applyAlignment="false" applyProtection="false">
      <alignment horizontal="general" vertical="bottom" textRotation="0" wrapText="false" indent="0" shrinkToFit="false"/>
      <protection locked="true" hidden="false"/>
    </xf>
    <xf numFmtId="165" fontId="7" fillId="4" borderId="1" xfId="0" applyFont="true" applyBorder="true" applyAlignment="true" applyProtection="false">
      <alignment horizontal="center" vertical="bottom" textRotation="0" wrapText="false" indent="0" shrinkToFit="false"/>
      <protection locked="true" hidden="false"/>
    </xf>
    <xf numFmtId="166" fontId="7" fillId="4" borderId="1"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center" vertical="bottom" textRotation="0" wrapText="false" indent="0" shrinkToFit="false"/>
      <protection locked="true" hidden="false"/>
    </xf>
    <xf numFmtId="164" fontId="6" fillId="3" borderId="2" xfId="0" applyFont="true" applyBorder="true" applyAlignment="true" applyProtection="true">
      <alignment horizontal="center" vertical="bottom" textRotation="0" wrapText="false" indent="0" shrinkToFit="false"/>
      <protection locked="false" hidden="false"/>
    </xf>
    <xf numFmtId="164" fontId="0" fillId="0" borderId="3" xfId="0" applyFont="true" applyBorder="true" applyAlignment="true" applyProtection="false">
      <alignment horizontal="general" vertical="bottom" textRotation="0" wrapText="tru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tru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true" applyProtection="false">
      <alignment horizontal="center" vertical="bottom" textRotation="0" wrapText="false" indent="0" shrinkToFit="false"/>
      <protection locked="true" hidden="false"/>
    </xf>
    <xf numFmtId="166" fontId="7" fillId="4" borderId="7" xfId="0" applyFont="true" applyBorder="true" applyAlignment="true" applyProtection="false">
      <alignment horizontal="center"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true" applyBorder="true" applyAlignment="true" applyProtection="false">
      <alignment horizontal="center" vertical="bottom" textRotation="0" wrapText="false" indent="0" shrinkToFit="false"/>
      <protection locked="true" hidden="false"/>
    </xf>
    <xf numFmtId="166" fontId="7" fillId="4" borderId="10" xfId="0" applyFont="true" applyBorder="true" applyAlignment="true" applyProtection="false">
      <alignment horizontal="center"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4" fontId="0" fillId="0" borderId="12" xfId="0" applyFont="true" applyBorder="true" applyAlignment="true" applyProtection="false">
      <alignment horizontal="center" vertical="bottom" textRotation="0" wrapText="false" indent="0" shrinkToFit="false"/>
      <protection locked="true" hidden="false"/>
    </xf>
    <xf numFmtId="166" fontId="7" fillId="4" borderId="13"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C2E0AE"/>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3C1"/>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21409A"/>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9.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957600</xdr:colOff>
      <xdr:row>1</xdr:row>
      <xdr:rowOff>28080</xdr:rowOff>
    </xdr:from>
    <xdr:to>
      <xdr:col>6</xdr:col>
      <xdr:colOff>657000</xdr:colOff>
      <xdr:row>4</xdr:row>
      <xdr:rowOff>132840</xdr:rowOff>
    </xdr:to>
    <xdr:pic>
      <xdr:nvPicPr>
        <xdr:cNvPr id="0" name="Image 2" descr=""/>
        <xdr:cNvPicPr/>
      </xdr:nvPicPr>
      <xdr:blipFill>
        <a:blip r:embed="rId1"/>
        <a:stretch/>
      </xdr:blipFill>
      <xdr:spPr>
        <a:xfrm>
          <a:off x="1774080" y="190440"/>
          <a:ext cx="5717160" cy="59040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powder.process@protonmail.com"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40"/>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B6" activeCellId="0" sqref="B6"/>
    </sheetView>
  </sheetViews>
  <sheetFormatPr defaultColWidth="11.58984375" defaultRowHeight="12.75" zeroHeight="false" outlineLevelRow="0" outlineLevelCol="0"/>
  <cols>
    <col collapsed="false" customWidth="true" hidden="false" outlineLevel="0" max="2" min="2" style="0" width="39.01"/>
    <col collapsed="false" customWidth="true" hidden="false" outlineLevel="0" max="4" min="4" style="0" width="11.99"/>
    <col collapsed="false" customWidth="true" hidden="false" outlineLevel="0" max="5" min="5" style="0" width="11.14"/>
  </cols>
  <sheetData>
    <row r="1" s="2" customFormat="true" ht="12.8" hidden="false" customHeight="false" outlineLevel="0" collapsed="false">
      <c r="A1" s="1" t="s">
        <v>0</v>
      </c>
    </row>
    <row r="2" customFormat="false" ht="12.75" hidden="false" customHeight="false" outlineLevel="0" collapsed="false">
      <c r="B2" s="3"/>
      <c r="C2" s="3"/>
      <c r="D2" s="3"/>
      <c r="E2" s="3"/>
      <c r="F2" s="3"/>
      <c r="G2" s="3"/>
      <c r="H2" s="3"/>
      <c r="I2" s="3"/>
      <c r="J2" s="3"/>
    </row>
    <row r="3" customFormat="false" ht="12.75" hidden="false" customHeight="false" outlineLevel="0" collapsed="false">
      <c r="B3" s="3"/>
      <c r="C3" s="3"/>
      <c r="D3" s="3"/>
      <c r="E3" s="3"/>
      <c r="F3" s="3"/>
      <c r="G3" s="3"/>
      <c r="H3" s="3"/>
      <c r="I3" s="3"/>
      <c r="J3" s="3"/>
    </row>
    <row r="4" customFormat="false" ht="12.75" hidden="false" customHeight="false" outlineLevel="0" collapsed="false">
      <c r="B4" s="3"/>
      <c r="C4" s="3"/>
      <c r="D4" s="3"/>
      <c r="E4" s="3"/>
      <c r="F4" s="3"/>
      <c r="G4" s="3"/>
      <c r="H4" s="3"/>
      <c r="I4" s="3"/>
      <c r="J4" s="3"/>
    </row>
    <row r="5" customFormat="false" ht="12.75" hidden="false" customHeight="false" outlineLevel="0" collapsed="false">
      <c r="B5" s="3"/>
      <c r="C5" s="3"/>
      <c r="D5" s="3"/>
      <c r="E5" s="3"/>
      <c r="F5" s="3"/>
      <c r="G5" s="3"/>
      <c r="H5" s="3"/>
      <c r="I5" s="3"/>
      <c r="J5" s="3"/>
    </row>
    <row r="6" customFormat="false" ht="12.75" hidden="false" customHeight="true" outlineLevel="0" collapsed="false">
      <c r="B6" s="4" t="s">
        <v>1</v>
      </c>
      <c r="C6" s="4"/>
      <c r="D6" s="4"/>
      <c r="E6" s="4"/>
      <c r="F6" s="4"/>
      <c r="G6" s="4"/>
      <c r="H6" s="4"/>
      <c r="I6" s="4"/>
      <c r="J6" s="4"/>
    </row>
    <row r="7" customFormat="false" ht="12.75" hidden="false" customHeight="false" outlineLevel="0" collapsed="false">
      <c r="B7" s="4"/>
      <c r="C7" s="4"/>
      <c r="D7" s="4"/>
      <c r="E7" s="4"/>
      <c r="F7" s="4"/>
      <c r="G7" s="4"/>
      <c r="H7" s="4"/>
      <c r="I7" s="4"/>
      <c r="J7" s="4"/>
    </row>
    <row r="8" customFormat="false" ht="12.75" hidden="false" customHeight="false" outlineLevel="0" collapsed="false">
      <c r="B8" s="4"/>
      <c r="C8" s="4"/>
      <c r="D8" s="4"/>
      <c r="E8" s="4"/>
      <c r="F8" s="4"/>
      <c r="G8" s="4"/>
      <c r="H8" s="4"/>
      <c r="I8" s="4"/>
      <c r="J8" s="4"/>
    </row>
    <row r="9" customFormat="false" ht="12.75" hidden="false" customHeight="false" outlineLevel="0" collapsed="false">
      <c r="B9" s="4"/>
      <c r="C9" s="4"/>
      <c r="D9" s="4"/>
      <c r="E9" s="4"/>
      <c r="F9" s="4"/>
      <c r="G9" s="4"/>
      <c r="H9" s="4"/>
      <c r="I9" s="4"/>
      <c r="J9" s="4"/>
    </row>
    <row r="11" customFormat="false" ht="12.75" hidden="false" customHeight="false" outlineLevel="0" collapsed="false">
      <c r="B11" s="5" t="s">
        <v>2</v>
      </c>
      <c r="C11" s="5"/>
      <c r="D11" s="5"/>
    </row>
    <row r="12" customFormat="false" ht="12.75" hidden="false" customHeight="false" outlineLevel="0" collapsed="false">
      <c r="B12" s="6" t="s">
        <v>3</v>
      </c>
      <c r="C12" s="7" t="s">
        <v>4</v>
      </c>
      <c r="D12" s="8" t="s">
        <v>5</v>
      </c>
      <c r="F12" s="9" t="s">
        <v>6</v>
      </c>
    </row>
    <row r="13" customFormat="false" ht="12.75" hidden="false" customHeight="false" outlineLevel="0" collapsed="false">
      <c r="B13" s="6" t="s">
        <v>7</v>
      </c>
      <c r="C13" s="7" t="s">
        <v>8</v>
      </c>
      <c r="D13" s="8" t="n">
        <v>29</v>
      </c>
      <c r="F13" s="10" t="s">
        <v>9</v>
      </c>
    </row>
    <row r="14" customFormat="false" ht="12.75" hidden="false" customHeight="false" outlineLevel="0" collapsed="false">
      <c r="B14" s="6" t="s">
        <v>10</v>
      </c>
      <c r="C14" s="7" t="s">
        <v>4</v>
      </c>
      <c r="D14" s="8" t="n">
        <v>1.4</v>
      </c>
    </row>
    <row r="15" customFormat="false" ht="12.75" hidden="false" customHeight="false" outlineLevel="0" collapsed="false">
      <c r="B15" s="5" t="s">
        <v>11</v>
      </c>
      <c r="C15" s="5"/>
      <c r="D15" s="5"/>
    </row>
    <row r="16" customFormat="false" ht="12.75" hidden="false" customHeight="false" outlineLevel="0" collapsed="false">
      <c r="B16" s="6" t="s">
        <v>12</v>
      </c>
      <c r="C16" s="7" t="s">
        <v>13</v>
      </c>
      <c r="D16" s="8" t="n">
        <v>2000</v>
      </c>
    </row>
    <row r="17" customFormat="false" ht="12.75" hidden="false" customHeight="false" outlineLevel="0" collapsed="false">
      <c r="B17" s="6" t="s">
        <v>14</v>
      </c>
      <c r="C17" s="7" t="s">
        <v>15</v>
      </c>
      <c r="D17" s="8" t="n">
        <v>0</v>
      </c>
      <c r="E17" s="0" t="s">
        <v>16</v>
      </c>
    </row>
    <row r="18" customFormat="false" ht="12.75" hidden="false" customHeight="false" outlineLevel="0" collapsed="false">
      <c r="B18" s="6" t="s">
        <v>17</v>
      </c>
      <c r="C18" s="7" t="s">
        <v>18</v>
      </c>
      <c r="D18" s="8" t="n">
        <v>101325</v>
      </c>
      <c r="E18" s="0" t="s">
        <v>19</v>
      </c>
    </row>
    <row r="19" customFormat="false" ht="12.75" hidden="false" customHeight="false" outlineLevel="0" collapsed="false">
      <c r="B19" s="6" t="s">
        <v>20</v>
      </c>
      <c r="C19" s="7" t="s">
        <v>21</v>
      </c>
      <c r="D19" s="11" t="n">
        <f aca="false">D18*D13/(273.15+D17)/8.314/1000</f>
        <v>1.29390796202379</v>
      </c>
    </row>
    <row r="20" customFormat="false" ht="12.75" hidden="false" customHeight="false" outlineLevel="0" collapsed="false">
      <c r="B20" s="6" t="s">
        <v>22</v>
      </c>
      <c r="C20" s="7" t="s">
        <v>23</v>
      </c>
      <c r="D20" s="12" t="n">
        <f aca="false">D19*D16</f>
        <v>2587.81592404758</v>
      </c>
    </row>
    <row r="21" customFormat="false" ht="12.75" hidden="false" customHeight="false" outlineLevel="0" collapsed="false">
      <c r="B21" s="5" t="s">
        <v>24</v>
      </c>
      <c r="C21" s="5"/>
      <c r="D21" s="5"/>
      <c r="E21" s="13" t="s">
        <v>25</v>
      </c>
      <c r="F21" s="13" t="s">
        <v>26</v>
      </c>
      <c r="G21" s="13" t="s">
        <v>27</v>
      </c>
    </row>
    <row r="22" customFormat="false" ht="12.75" hidden="false" customHeight="false" outlineLevel="0" collapsed="false">
      <c r="B22" s="6" t="s">
        <v>28</v>
      </c>
      <c r="C22" s="7" t="s">
        <v>29</v>
      </c>
      <c r="D22" s="8" t="n">
        <v>6</v>
      </c>
      <c r="E22" s="12" t="n">
        <f aca="false">D22+1</f>
        <v>7</v>
      </c>
      <c r="F22" s="12" t="n">
        <f aca="false">E22*0.1</f>
        <v>0.7</v>
      </c>
      <c r="G22" s="12" t="n">
        <f aca="false">E22*14.5038</f>
        <v>101.5266</v>
      </c>
    </row>
    <row r="23" customFormat="false" ht="12.75" hidden="false" customHeight="false" outlineLevel="0" collapsed="false">
      <c r="B23" s="6" t="s">
        <v>30</v>
      </c>
      <c r="C23" s="7" t="s">
        <v>29</v>
      </c>
      <c r="D23" s="8" t="n">
        <v>0</v>
      </c>
      <c r="E23" s="12" t="n">
        <f aca="false">D23+1</f>
        <v>1</v>
      </c>
      <c r="F23" s="12" t="n">
        <f aca="false">E23*0.1</f>
        <v>0.1</v>
      </c>
      <c r="G23" s="12" t="n">
        <f aca="false">E23*14.5038</f>
        <v>14.5038</v>
      </c>
    </row>
    <row r="24" customFormat="false" ht="12.75" hidden="false" customHeight="false" outlineLevel="0" collapsed="false">
      <c r="B24" s="6" t="s">
        <v>31</v>
      </c>
      <c r="C24" s="7" t="s">
        <v>15</v>
      </c>
      <c r="D24" s="8" t="n">
        <v>20</v>
      </c>
    </row>
    <row r="25" customFormat="false" ht="12.75" hidden="false" customHeight="false" outlineLevel="0" collapsed="false">
      <c r="B25" s="6" t="s">
        <v>32</v>
      </c>
      <c r="C25" s="7" t="s">
        <v>4</v>
      </c>
      <c r="D25" s="8" t="n">
        <v>0.72</v>
      </c>
    </row>
    <row r="26" customFormat="false" ht="26.25" hidden="false" customHeight="true" outlineLevel="0" collapsed="false">
      <c r="B26" s="14" t="s">
        <v>33</v>
      </c>
      <c r="C26" s="15" t="s">
        <v>4</v>
      </c>
      <c r="D26" s="16" t="n">
        <v>1.4</v>
      </c>
      <c r="E26" s="17" t="s">
        <v>34</v>
      </c>
      <c r="F26" s="17"/>
      <c r="G26" s="17"/>
      <c r="H26" s="17"/>
      <c r="I26" s="17"/>
      <c r="J26" s="18"/>
    </row>
    <row r="27" customFormat="false" ht="12.75" hidden="false" customHeight="false" outlineLevel="0" collapsed="false">
      <c r="B27" s="5" t="s">
        <v>35</v>
      </c>
      <c r="C27" s="5"/>
      <c r="D27" s="5"/>
    </row>
    <row r="28" customFormat="false" ht="12.75" hidden="false" customHeight="false" outlineLevel="0" collapsed="false">
      <c r="B28" s="6" t="s">
        <v>36</v>
      </c>
      <c r="C28" s="7" t="s">
        <v>37</v>
      </c>
      <c r="D28" s="12" t="n">
        <f aca="false">(D24+273.15)*((101325+D22*100000)/(101325+D23*100000))^((D26-1)/D26)</f>
        <v>509.504254792771</v>
      </c>
    </row>
    <row r="29" customFormat="false" ht="12.75" hidden="false" customHeight="false" outlineLevel="0" collapsed="false">
      <c r="B29" s="6"/>
      <c r="C29" s="7" t="s">
        <v>15</v>
      </c>
      <c r="D29" s="12" t="n">
        <f aca="false">D28-273.15</f>
        <v>236.354254792771</v>
      </c>
    </row>
    <row r="30" customFormat="false" ht="12.75" hidden="false" customHeight="false" outlineLevel="0" collapsed="false">
      <c r="B30" s="19" t="s">
        <v>38</v>
      </c>
      <c r="C30" s="20" t="s">
        <v>39</v>
      </c>
      <c r="D30" s="21" t="n">
        <f aca="false">2.31*(D26/(D26-1))*(D29-D24)/(D13)*D20</f>
        <v>156092.072761981</v>
      </c>
    </row>
    <row r="31" customFormat="false" ht="12.75" hidden="false" customHeight="false" outlineLevel="0" collapsed="false">
      <c r="B31" s="22"/>
      <c r="C31" s="23" t="s">
        <v>40</v>
      </c>
      <c r="D31" s="24" t="n">
        <f aca="false">D30/1000</f>
        <v>156.092072761981</v>
      </c>
    </row>
    <row r="32" customFormat="false" ht="12.75" hidden="false" customHeight="false" outlineLevel="0" collapsed="false">
      <c r="B32" s="25" t="s">
        <v>41</v>
      </c>
      <c r="C32" s="26" t="s">
        <v>40</v>
      </c>
      <c r="D32" s="27" t="n">
        <f aca="false">D31/D25</f>
        <v>216.794545502751</v>
      </c>
    </row>
    <row r="34" customFormat="false" ht="12.75" hidden="false" customHeight="false" outlineLevel="0" collapsed="false">
      <c r="B34" s="28" t="s">
        <v>42</v>
      </c>
      <c r="C34" s="28"/>
      <c r="D34" s="28"/>
      <c r="E34" s="28"/>
      <c r="F34" s="28"/>
      <c r="G34" s="28"/>
      <c r="H34" s="28"/>
      <c r="I34" s="28"/>
      <c r="J34" s="28"/>
    </row>
    <row r="35" customFormat="false" ht="12.75" hidden="false" customHeight="false" outlineLevel="0" collapsed="false">
      <c r="B35" s="28"/>
      <c r="C35" s="28"/>
      <c r="D35" s="28"/>
      <c r="E35" s="28"/>
      <c r="F35" s="28"/>
      <c r="G35" s="28"/>
      <c r="H35" s="28"/>
      <c r="I35" s="28"/>
      <c r="J35" s="28"/>
    </row>
    <row r="36" customFormat="false" ht="12.75" hidden="false" customHeight="false" outlineLevel="0" collapsed="false">
      <c r="B36" s="29" t="s">
        <v>43</v>
      </c>
      <c r="C36" s="28"/>
      <c r="D36" s="28"/>
      <c r="E36" s="28"/>
      <c r="F36" s="28"/>
      <c r="G36" s="28"/>
      <c r="H36" s="28"/>
      <c r="I36" s="28"/>
      <c r="J36" s="28"/>
    </row>
    <row r="37" customFormat="false" ht="12.75" hidden="false" customHeight="false" outlineLevel="0" collapsed="false">
      <c r="B37" s="28"/>
      <c r="C37" s="28"/>
      <c r="D37" s="28"/>
      <c r="E37" s="28"/>
      <c r="F37" s="28"/>
      <c r="G37" s="28"/>
      <c r="H37" s="28"/>
      <c r="I37" s="28"/>
      <c r="J37" s="28"/>
    </row>
    <row r="38" customFormat="false" ht="16.9" hidden="false" customHeight="true" outlineLevel="0" collapsed="false">
      <c r="B38" s="30" t="s">
        <v>44</v>
      </c>
      <c r="C38" s="30"/>
      <c r="D38" s="30"/>
      <c r="E38" s="30"/>
      <c r="F38" s="30"/>
      <c r="G38" s="30"/>
      <c r="H38" s="30"/>
      <c r="I38" s="30"/>
      <c r="J38" s="30"/>
    </row>
    <row r="40" s="2" customFormat="true" ht="12.8" hidden="false" customHeight="false" outlineLevel="0" collapsed="false">
      <c r="A40" s="1" t="s">
        <v>0</v>
      </c>
    </row>
  </sheetData>
  <sheetProtection sheet="true" password="c80a" objects="true" scenarios="true"/>
  <mergeCells count="7">
    <mergeCell ref="B2:J5"/>
    <mergeCell ref="B6:J9"/>
    <mergeCell ref="B11:D11"/>
    <mergeCell ref="B15:D15"/>
    <mergeCell ref="B21:D21"/>
    <mergeCell ref="B27:D27"/>
    <mergeCell ref="B38:J38"/>
  </mergeCells>
  <hyperlinks>
    <hyperlink ref="B34" r:id="rId1" display="If you spot a mistake or wish to suggest an improvement, please contact powder.process@protonmail.com"/>
  </hyperlink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2"/>
</worksheet>
</file>

<file path=docProps/app.xml><?xml version="1.0" encoding="utf-8"?>
<Properties xmlns="http://schemas.openxmlformats.org/officeDocument/2006/extended-properties" xmlns:vt="http://schemas.openxmlformats.org/officeDocument/2006/docPropsVTypes">
  <Template/>
  <TotalTime>25</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2019-09-22T18:10:24Z</dcterms:created>
  <dc:creator/>
  <dc:description/>
  <dc:language>en-US</dc:language>
  <cp:lastModifiedBy/>
  <dcterms:modified xsi:type="dcterms:W3CDTF">2021-12-12T11:28:19Z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file>